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er Tzadok\Desktop\BitMEX\Greg Work\Newsletter\2018-08-10\"/>
    </mc:Choice>
  </mc:AlternateContent>
  <xr:revisionPtr revIDLastSave="0" documentId="8_{DF26EC1A-1D1F-43DF-A9C4-6F2DDD4AD869}" xr6:coauthVersionLast="34" xr6:coauthVersionMax="34" xr10:uidLastSave="{00000000-0000-0000-0000-000000000000}"/>
  <bookViews>
    <workbookView xWindow="0" yWindow="0" windowWidth="23040" windowHeight="8496" activeTab="1" xr2:uid="{B563F8D5-246C-4C2D-85D6-48A9E7671FA4}"/>
  </bookViews>
  <sheets>
    <sheet name="PnL" sheetId="1" r:id="rId1"/>
    <sheet name="Entry and Exit" sheetId="2" r:id="rId2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0" i="1" l="1"/>
  <c r="F27" i="2"/>
  <c r="C27" i="2"/>
  <c r="C21" i="2"/>
  <c r="C22" i="2" s="1"/>
  <c r="C18" i="2" s="1"/>
  <c r="F13" i="2"/>
  <c r="F16" i="2" s="1"/>
  <c r="F17" i="2" s="1"/>
  <c r="C13" i="2"/>
  <c r="C16" i="2" s="1"/>
  <c r="C17" i="2" s="1"/>
  <c r="F7" i="2"/>
  <c r="C7" i="2"/>
  <c r="F5" i="2"/>
  <c r="F23" i="2" s="1"/>
  <c r="C5" i="2"/>
  <c r="C23" i="2" s="1"/>
  <c r="C6" i="1"/>
  <c r="B19" i="1" l="1"/>
  <c r="B18" i="1" s="1"/>
  <c r="C18" i="1" s="1"/>
  <c r="D18" i="1" s="1"/>
  <c r="C20" i="1"/>
  <c r="D20" i="1" s="1"/>
  <c r="C19" i="1"/>
  <c r="D19" i="1" s="1"/>
  <c r="F21" i="2"/>
  <c r="F22" i="2" s="1"/>
  <c r="F18" i="2" s="1"/>
  <c r="B17" i="1" l="1"/>
  <c r="B16" i="1" s="1"/>
  <c r="B15" i="1" s="1"/>
  <c r="B14" i="1" s="1"/>
  <c r="B13" i="1" s="1"/>
  <c r="B12" i="1" s="1"/>
  <c r="B11" i="1" s="1"/>
  <c r="C16" i="1"/>
  <c r="D16" i="1" s="1"/>
  <c r="C21" i="1"/>
  <c r="D21" i="1" s="1"/>
  <c r="C15" i="1"/>
  <c r="D15" i="1" s="1"/>
  <c r="C17" i="1" l="1"/>
  <c r="D17" i="1" s="1"/>
  <c r="C14" i="1"/>
  <c r="D14" i="1" s="1"/>
  <c r="C22" i="1"/>
  <c r="D22" i="1" s="1"/>
  <c r="C23" i="1" l="1"/>
  <c r="D23" i="1" s="1"/>
  <c r="C13" i="1"/>
  <c r="D13" i="1" s="1"/>
  <c r="C12" i="1" l="1"/>
  <c r="D12" i="1" s="1"/>
  <c r="C24" i="1"/>
  <c r="D24" i="1" s="1"/>
  <c r="C25" i="1" l="1"/>
  <c r="D25" i="1" s="1"/>
  <c r="C11" i="1"/>
  <c r="D11" i="1" s="1"/>
  <c r="B10" i="1"/>
  <c r="C10" i="1" s="1"/>
  <c r="D10" i="1" s="1"/>
  <c r="C26" i="1" l="1"/>
  <c r="D26" i="1" s="1"/>
  <c r="C28" i="1" l="1"/>
  <c r="D28" i="1" s="1"/>
  <c r="C27" i="1"/>
  <c r="D27" i="1" s="1"/>
</calcChain>
</file>

<file path=xl/sharedStrings.xml><?xml version="1.0" encoding="utf-8"?>
<sst xmlns="http://schemas.openxmlformats.org/spreadsheetml/2006/main" count="72" uniqueCount="39">
  <si>
    <t>1. XBT position value and corresponding PnL at various ETHUSD price levels</t>
  </si>
  <si>
    <t>Parameters</t>
  </si>
  <si>
    <t>Legend</t>
  </si>
  <si>
    <t>ETHUSD</t>
  </si>
  <si>
    <t>- Change at discretion</t>
  </si>
  <si>
    <t>Number/Text</t>
  </si>
  <si>
    <t>Contracts</t>
  </si>
  <si>
    <t>- Hardcoded (Do not change)</t>
  </si>
  <si>
    <t>Number/Formula</t>
  </si>
  <si>
    <t>Step</t>
  </si>
  <si>
    <t>- Desired output (Do not change)</t>
  </si>
  <si>
    <t>Number</t>
  </si>
  <si>
    <t>Entry Value</t>
  </si>
  <si>
    <t>Multiplier</t>
  </si>
  <si>
    <t>XBT Value</t>
  </si>
  <si>
    <t>XBT PNL</t>
  </si>
  <si>
    <r>
      <t xml:space="preserve">1. Given desired PnL and Entry Price, find required </t>
    </r>
    <r>
      <rPr>
        <b/>
        <sz val="10"/>
        <rFont val="Arial"/>
        <family val="2"/>
      </rPr>
      <t>Exit Price</t>
    </r>
  </si>
  <si>
    <r>
      <t xml:space="preserve">2. Given desired PnL and Exit Price, find required </t>
    </r>
    <r>
      <rPr>
        <b/>
        <sz val="10"/>
        <rFont val="Arial"/>
        <family val="2"/>
      </rPr>
      <t>Entry Price</t>
    </r>
  </si>
  <si>
    <t>Long/Short?</t>
  </si>
  <si>
    <t>Short</t>
  </si>
  <si>
    <t>Long</t>
  </si>
  <si>
    <t xml:space="preserve">    Effective Position</t>
  </si>
  <si>
    <t>Leverage</t>
  </si>
  <si>
    <t xml:space="preserve">    Initial Margin (%)</t>
  </si>
  <si>
    <t>Desired PnL (XBT)</t>
  </si>
  <si>
    <t xml:space="preserve">ETHUSD Entry Price </t>
  </si>
  <si>
    <t>ETHUSD Exit Price</t>
  </si>
  <si>
    <t>Result</t>
  </si>
  <si>
    <t>Return Statistics</t>
  </si>
  <si>
    <t>Move Required (USD)</t>
  </si>
  <si>
    <t>Move Required (%)</t>
  </si>
  <si>
    <t>ROE</t>
  </si>
  <si>
    <t>Balance</t>
  </si>
  <si>
    <t xml:space="preserve">Initial Position Value </t>
  </si>
  <si>
    <t xml:space="preserve">Initial Margin Required </t>
  </si>
  <si>
    <t xml:space="preserve">Exit Position Value </t>
  </si>
  <si>
    <t>XBTUSD at Entry</t>
  </si>
  <si>
    <t>XBTUSD at Exit</t>
  </si>
  <si>
    <t>PnL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</si>
</sst>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\ &quot;XBT&quot;"/>
    <numFmt numFmtId="166" formatCode="#,##0&quot;x&quot;"/>
    <numFmt numFmtId="167" formatCode="#,##0\ &quot;XBT&quot;"/>
    <numFmt numFmtId="168" formatCode="#0.0##\ &quot;XBT&quot;"/>
    <numFmt numFmtId="169" formatCode="#0.0#\ &quot;XBT&quot;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164" fontId="4" fillId="2" borderId="1" xfId="0" applyNumberFormat="1" applyFont="1" applyFill="1" applyBorder="1" applyAlignment="1"/>
    <xf numFmtId="0" fontId="3" fillId="0" borderId="0" xfId="0" quotePrefix="1" applyFont="1" applyAlignment="1"/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5" fillId="0" borderId="0" xfId="0" applyFont="1" applyAlignment="1"/>
    <xf numFmtId="165" fontId="3" fillId="0" borderId="0" xfId="0" applyNumberFormat="1" applyFont="1"/>
    <xf numFmtId="0" fontId="6" fillId="0" borderId="0" xfId="0" applyFont="1" applyAlignment="1"/>
    <xf numFmtId="0" fontId="3" fillId="0" borderId="0" xfId="0" applyNumberFormat="1" applyFont="1" applyAlignment="1"/>
    <xf numFmtId="0" fontId="1" fillId="0" borderId="2" xfId="0" applyFont="1" applyBorder="1" applyAlignment="1"/>
    <xf numFmtId="164" fontId="3" fillId="0" borderId="0" xfId="0" applyNumberFormat="1" applyFont="1" applyProtection="1"/>
    <xf numFmtId="0" fontId="1" fillId="0" borderId="3" xfId="0" applyFont="1" applyBorder="1" applyAlignment="1"/>
    <xf numFmtId="0" fontId="3" fillId="0" borderId="4" xfId="0" applyNumberFormat="1" applyFont="1" applyBorder="1" applyAlignment="1"/>
    <xf numFmtId="0" fontId="3" fillId="0" borderId="5" xfId="0" applyFont="1" applyBorder="1" applyAlignment="1"/>
    <xf numFmtId="0" fontId="4" fillId="2" borderId="1" xfId="0" applyFont="1" applyFill="1" applyBorder="1" applyAlignment="1">
      <alignment horizontal="right"/>
    </xf>
    <xf numFmtId="0" fontId="2" fillId="0" borderId="5" xfId="0" applyFont="1" applyBorder="1" applyAlignment="1"/>
    <xf numFmtId="3" fontId="6" fillId="0" borderId="6" xfId="0" applyNumberFormat="1" applyFont="1" applyBorder="1" applyAlignment="1"/>
    <xf numFmtId="166" fontId="4" fillId="2" borderId="1" xfId="0" applyNumberFormat="1" applyFont="1" applyFill="1" applyBorder="1" applyAlignment="1"/>
    <xf numFmtId="9" fontId="6" fillId="0" borderId="6" xfId="0" applyNumberFormat="1" applyFont="1" applyBorder="1" applyAlignment="1"/>
    <xf numFmtId="167" fontId="4" fillId="2" borderId="1" xfId="0" applyNumberFormat="1" applyFont="1" applyFill="1" applyBorder="1" applyAlignment="1"/>
    <xf numFmtId="0" fontId="3" fillId="0" borderId="6" xfId="0" applyNumberFormat="1" applyFont="1" applyBorder="1" applyAlignment="1"/>
    <xf numFmtId="0" fontId="3" fillId="0" borderId="5" xfId="0" applyFont="1" applyBorder="1"/>
    <xf numFmtId="0" fontId="3" fillId="0" borderId="6" xfId="0" applyFont="1" applyBorder="1"/>
    <xf numFmtId="0" fontId="1" fillId="0" borderId="5" xfId="0" applyFont="1" applyBorder="1" applyAlignment="1"/>
    <xf numFmtId="164" fontId="5" fillId="0" borderId="6" xfId="0" applyNumberFormat="1" applyFont="1" applyBorder="1"/>
    <xf numFmtId="164" fontId="6" fillId="0" borderId="6" xfId="0" applyNumberFormat="1" applyFont="1" applyBorder="1"/>
    <xf numFmtId="9" fontId="6" fillId="0" borderId="6" xfId="0" applyNumberFormat="1" applyFont="1" applyBorder="1"/>
    <xf numFmtId="165" fontId="3" fillId="0" borderId="6" xfId="0" applyNumberFormat="1" applyFont="1" applyBorder="1" applyAlignment="1"/>
    <xf numFmtId="168" fontId="3" fillId="0" borderId="6" xfId="0" applyNumberFormat="1" applyFont="1" applyBorder="1" applyAlignment="1"/>
    <xf numFmtId="167" fontId="3" fillId="0" borderId="6" xfId="0" applyNumberFormat="1" applyFont="1" applyBorder="1"/>
    <xf numFmtId="0" fontId="3" fillId="0" borderId="7" xfId="0" applyFont="1" applyBorder="1" applyAlignment="1"/>
    <xf numFmtId="164" fontId="3" fillId="0" borderId="8" xfId="0" applyNumberFormat="1" applyFont="1" applyBorder="1"/>
    <xf numFmtId="169" fontId="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>
                <a:solidFill>
                  <a:sysClr val="windowText" lastClr="000000"/>
                </a:solidFill>
              </a:rPr>
              <a:t>XBT Value &amp; XBT PnL vs. ETHUSD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PnL!$C$9</c:f>
              <c:strCache>
                <c:ptCount val="1"/>
                <c:pt idx="0">
                  <c:v>XBT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PnL!$B$10:$B$28</c:f>
              <c:numCache>
                <c:formatCode>"$"#,##0</c:formatCode>
                <c:ptCount val="19"/>
                <c:pt idx="0">
                  <c:v>-300</c:v>
                </c:pt>
                <c:pt idx="1">
                  <c:v>-250</c:v>
                </c:pt>
                <c:pt idx="2">
                  <c:v>-200</c:v>
                </c:pt>
                <c:pt idx="3">
                  <c:v>-150</c:v>
                </c:pt>
                <c:pt idx="4">
                  <c:v>-100</c:v>
                </c:pt>
                <c:pt idx="5">
                  <c:v>-50</c:v>
                </c:pt>
                <c:pt idx="6">
                  <c:v>0</c:v>
                </c:pt>
                <c:pt idx="7">
                  <c:v>50</c:v>
                </c:pt>
                <c:pt idx="8">
                  <c:v>100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</c:numCache>
            </c:numRef>
          </c:cat>
          <c:val>
            <c:numRef>
              <c:f>PnL!$C$10:$C$28</c:f>
              <c:numCache>
                <c:formatCode>#0.0#\ "XBT"</c:formatCode>
                <c:ptCount val="19"/>
                <c:pt idx="0">
                  <c:v>-2.9999999999999996</c:v>
                </c:pt>
                <c:pt idx="1">
                  <c:v>-2.5</c:v>
                </c:pt>
                <c:pt idx="2">
                  <c:v>-1.9999999999999998</c:v>
                </c:pt>
                <c:pt idx="3">
                  <c:v>-1.4999999999999998</c:v>
                </c:pt>
                <c:pt idx="4">
                  <c:v>-0.99999999999999989</c:v>
                </c:pt>
                <c:pt idx="5">
                  <c:v>-0.49999999999999994</c:v>
                </c:pt>
                <c:pt idx="6">
                  <c:v>0</c:v>
                </c:pt>
                <c:pt idx="7">
                  <c:v>0.49999999999999994</c:v>
                </c:pt>
                <c:pt idx="8">
                  <c:v>0.99999999999999989</c:v>
                </c:pt>
                <c:pt idx="9">
                  <c:v>1.4999999999999998</c:v>
                </c:pt>
                <c:pt idx="10">
                  <c:v>1.9999999999999998</c:v>
                </c:pt>
                <c:pt idx="11">
                  <c:v>2.5</c:v>
                </c:pt>
                <c:pt idx="12">
                  <c:v>2.9999999999999996</c:v>
                </c:pt>
                <c:pt idx="13">
                  <c:v>3.5</c:v>
                </c:pt>
                <c:pt idx="14">
                  <c:v>3.9999999999999996</c:v>
                </c:pt>
                <c:pt idx="15">
                  <c:v>4.5</c:v>
                </c:pt>
                <c:pt idx="16">
                  <c:v>5</c:v>
                </c:pt>
                <c:pt idx="17">
                  <c:v>5.4999999999999991</c:v>
                </c:pt>
                <c:pt idx="18">
                  <c:v>5.9999999999999991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E-4331-B62B-1D0E9B13F701}"/>
            </c:ext>
          </c:extLst>
        </c:ser>
        <c:ser>
          <c:idx val="1"/>
          <c:order val="1"/>
          <c:tx>
            <c:strRef>
              <c:f>PnL!$D$9</c:f>
              <c:strCache>
                <c:ptCount val="1"/>
                <c:pt idx="0">
                  <c:v>XBT PNL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PnL!$B$10:$B$28</c:f>
              <c:numCache>
                <c:formatCode>"$"#,##0</c:formatCode>
                <c:ptCount val="19"/>
                <c:pt idx="0">
                  <c:v>-300</c:v>
                </c:pt>
                <c:pt idx="1">
                  <c:v>-250</c:v>
                </c:pt>
                <c:pt idx="2">
                  <c:v>-200</c:v>
                </c:pt>
                <c:pt idx="3">
                  <c:v>-150</c:v>
                </c:pt>
                <c:pt idx="4">
                  <c:v>-100</c:v>
                </c:pt>
                <c:pt idx="5">
                  <c:v>-50</c:v>
                </c:pt>
                <c:pt idx="6">
                  <c:v>0</c:v>
                </c:pt>
                <c:pt idx="7">
                  <c:v>50</c:v>
                </c:pt>
                <c:pt idx="8">
                  <c:v>100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</c:numCache>
            </c:numRef>
          </c:cat>
          <c:val>
            <c:numRef>
              <c:f>PnL!$D$10:$D$28</c:f>
              <c:numCache>
                <c:formatCode>#0.0#\ "XBT"</c:formatCode>
                <c:ptCount val="19"/>
                <c:pt idx="0">
                  <c:v>-5.5</c:v>
                </c:pt>
                <c:pt idx="1">
                  <c:v>-5</c:v>
                </c:pt>
                <c:pt idx="2">
                  <c:v>-4.5</c:v>
                </c:pt>
                <c:pt idx="3">
                  <c:v>-4</c:v>
                </c:pt>
                <c:pt idx="4">
                  <c:v>-3.5</c:v>
                </c:pt>
                <c:pt idx="5">
                  <c:v>-3</c:v>
                </c:pt>
                <c:pt idx="6">
                  <c:v>-2.5</c:v>
                </c:pt>
                <c:pt idx="7">
                  <c:v>-2</c:v>
                </c:pt>
                <c:pt idx="8">
                  <c:v>-1.5</c:v>
                </c:pt>
                <c:pt idx="9">
                  <c:v>-1.0000000000000002</c:v>
                </c:pt>
                <c:pt idx="10">
                  <c:v>-0.50000000000000022</c:v>
                </c:pt>
                <c:pt idx="11">
                  <c:v>0</c:v>
                </c:pt>
                <c:pt idx="12">
                  <c:v>0.49999999999999956</c:v>
                </c:pt>
                <c:pt idx="13">
                  <c:v>1</c:v>
                </c:pt>
                <c:pt idx="14">
                  <c:v>1.4999999999999996</c:v>
                </c:pt>
                <c:pt idx="15">
                  <c:v>2</c:v>
                </c:pt>
                <c:pt idx="16">
                  <c:v>2.5</c:v>
                </c:pt>
                <c:pt idx="17">
                  <c:v>2.9999999999999991</c:v>
                </c:pt>
                <c:pt idx="18">
                  <c:v>3.4999999999999991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E-4331-B62B-1D0E9B13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125928"/>
        <c:axId val="665125272"/>
      </c:lineChart>
      <c:catAx>
        <c:axId val="665125928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125272"/>
        <c:crosses val="autoZero"/>
        <c:auto val="1"/>
        <c:lblAlgn val="ctr"/>
        <c:lblOffset val="100"/>
        <c:noMultiLvlLbl val="0"/>
      </c:catAx>
      <c:valAx>
        <c:axId val="66512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.0#\ &quot;XBT&quot;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12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6</xdr:row>
      <xdr:rowOff>179070</xdr:rowOff>
    </xdr:from>
    <xdr:to>
      <xdr:col>10</xdr:col>
      <xdr:colOff>784860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156EA-05F1-4D9E-BEC7-CF67300B9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6DCE-8032-4387-BA22-37EB1DE24AA1}">
  <dimension ref="A1:F28"/>
  <sheetViews>
    <sheetView workbookViewId="0">
      <selection activeCell="E3" sqref="E3"/>
    </sheetView>
  </sheetViews>
  <sheetFormatPr defaultColWidth="14.44140625" defaultRowHeight="14.4" x14ac:dyDescent="0.3"/>
  <cols>
    <col min="1" max="1" width="1.33203125" style="3" customWidth="1"/>
    <col min="2" max="4" width="14.44140625" style="3"/>
    <col min="5" max="5" width="30.33203125" style="3" customWidth="1"/>
    <col min="6" max="6" width="16.6640625" style="3" customWidth="1"/>
    <col min="7" max="16384" width="14.44140625" style="3"/>
  </cols>
  <sheetData>
    <row r="1" spans="1:6" ht="15.75" customHeight="1" x14ac:dyDescent="0.3">
      <c r="A1" s="1"/>
      <c r="B1" s="2" t="s">
        <v>0</v>
      </c>
      <c r="E1" s="1"/>
    </row>
    <row r="2" spans="1:6" ht="15.75" customHeight="1" x14ac:dyDescent="0.3">
      <c r="A2" s="1"/>
      <c r="B2" s="1" t="s">
        <v>1</v>
      </c>
      <c r="E2" s="1" t="s">
        <v>2</v>
      </c>
    </row>
    <row r="3" spans="1:6" ht="15.75" customHeight="1" x14ac:dyDescent="0.3">
      <c r="A3" s="4"/>
      <c r="B3" s="4" t="s">
        <v>3</v>
      </c>
      <c r="C3" s="5">
        <v>250</v>
      </c>
      <c r="E3" s="6" t="s">
        <v>4</v>
      </c>
      <c r="F3" s="7" t="s">
        <v>5</v>
      </c>
    </row>
    <row r="4" spans="1:6" ht="15.75" customHeight="1" x14ac:dyDescent="0.3">
      <c r="A4" s="4"/>
      <c r="B4" s="4" t="s">
        <v>6</v>
      </c>
      <c r="C4" s="8">
        <v>10000</v>
      </c>
      <c r="E4" s="6" t="s">
        <v>7</v>
      </c>
      <c r="F4" s="4" t="s">
        <v>8</v>
      </c>
    </row>
    <row r="5" spans="1:6" ht="15.75" customHeight="1" x14ac:dyDescent="0.3">
      <c r="A5" s="4"/>
      <c r="B5" s="4" t="s">
        <v>9</v>
      </c>
      <c r="C5" s="5">
        <v>50</v>
      </c>
      <c r="E5" s="6" t="s">
        <v>10</v>
      </c>
      <c r="F5" s="9" t="s">
        <v>11</v>
      </c>
    </row>
    <row r="6" spans="1:6" ht="15.75" customHeight="1" x14ac:dyDescent="0.3">
      <c r="A6" s="4"/>
      <c r="B6" s="4" t="s">
        <v>12</v>
      </c>
      <c r="C6" s="10">
        <f>C3*C7*C4</f>
        <v>2.5</v>
      </c>
    </row>
    <row r="7" spans="1:6" ht="15.75" customHeight="1" x14ac:dyDescent="0.3">
      <c r="A7" s="11"/>
      <c r="B7" s="11" t="s">
        <v>13</v>
      </c>
      <c r="C7" s="12">
        <v>9.9999999999999995E-7</v>
      </c>
    </row>
    <row r="9" spans="1:6" ht="15.75" customHeight="1" x14ac:dyDescent="0.3">
      <c r="A9" s="1"/>
      <c r="B9" s="13" t="s">
        <v>3</v>
      </c>
      <c r="C9" s="13" t="s">
        <v>14</v>
      </c>
      <c r="D9" s="13" t="s">
        <v>15</v>
      </c>
    </row>
    <row r="10" spans="1:6" ht="15.75" customHeight="1" x14ac:dyDescent="0.3">
      <c r="B10" s="14">
        <f t="shared" ref="B10:B14" si="0">B11-$C$5</f>
        <v>-300</v>
      </c>
      <c r="C10" s="36">
        <f t="shared" ref="C10:C28" si="1">B10*$C$7*$C$4</f>
        <v>-2.9999999999999996</v>
      </c>
      <c r="D10" s="36">
        <f t="shared" ref="D10:D28" si="2">C10-$C$6</f>
        <v>-5.5</v>
      </c>
    </row>
    <row r="11" spans="1:6" ht="15.75" customHeight="1" x14ac:dyDescent="0.3">
      <c r="B11" s="14">
        <f t="shared" si="0"/>
        <v>-250</v>
      </c>
      <c r="C11" s="36">
        <f t="shared" si="1"/>
        <v>-2.5</v>
      </c>
      <c r="D11" s="36">
        <f t="shared" si="2"/>
        <v>-5</v>
      </c>
    </row>
    <row r="12" spans="1:6" ht="15.75" customHeight="1" x14ac:dyDescent="0.3">
      <c r="B12" s="14">
        <f t="shared" si="0"/>
        <v>-200</v>
      </c>
      <c r="C12" s="36">
        <f t="shared" si="1"/>
        <v>-1.9999999999999998</v>
      </c>
      <c r="D12" s="36">
        <f t="shared" si="2"/>
        <v>-4.5</v>
      </c>
    </row>
    <row r="13" spans="1:6" ht="15.75" customHeight="1" x14ac:dyDescent="0.3">
      <c r="B13" s="14">
        <f t="shared" si="0"/>
        <v>-150</v>
      </c>
      <c r="C13" s="36">
        <f t="shared" si="1"/>
        <v>-1.4999999999999998</v>
      </c>
      <c r="D13" s="36">
        <f t="shared" si="2"/>
        <v>-4</v>
      </c>
    </row>
    <row r="14" spans="1:6" ht="15.75" customHeight="1" x14ac:dyDescent="0.3">
      <c r="B14" s="14">
        <f t="shared" si="0"/>
        <v>-100</v>
      </c>
      <c r="C14" s="36">
        <f t="shared" si="1"/>
        <v>-0.99999999999999989</v>
      </c>
      <c r="D14" s="36">
        <f t="shared" si="2"/>
        <v>-3.5</v>
      </c>
    </row>
    <row r="15" spans="1:6" ht="15.75" customHeight="1" x14ac:dyDescent="0.3">
      <c r="B15" s="14">
        <f>B16-$C$5</f>
        <v>-50</v>
      </c>
      <c r="C15" s="36">
        <f t="shared" si="1"/>
        <v>-0.49999999999999994</v>
      </c>
      <c r="D15" s="36">
        <f t="shared" si="2"/>
        <v>-3</v>
      </c>
    </row>
    <row r="16" spans="1:6" ht="15.75" customHeight="1" x14ac:dyDescent="0.3">
      <c r="B16" s="14">
        <f>B17-$C$5</f>
        <v>0</v>
      </c>
      <c r="C16" s="36">
        <f t="shared" si="1"/>
        <v>0</v>
      </c>
      <c r="D16" s="36">
        <f t="shared" si="2"/>
        <v>-2.5</v>
      </c>
    </row>
    <row r="17" spans="2:4" ht="15.75" customHeight="1" x14ac:dyDescent="0.3">
      <c r="B17" s="14">
        <f t="shared" ref="B17" si="3">B18-$C$5</f>
        <v>50</v>
      </c>
      <c r="C17" s="36">
        <f t="shared" si="1"/>
        <v>0.49999999999999994</v>
      </c>
      <c r="D17" s="36">
        <f t="shared" si="2"/>
        <v>-2</v>
      </c>
    </row>
    <row r="18" spans="2:4" ht="15.75" customHeight="1" x14ac:dyDescent="0.3">
      <c r="B18" s="14">
        <f>B19-$C$5</f>
        <v>100</v>
      </c>
      <c r="C18" s="36">
        <f t="shared" si="1"/>
        <v>0.99999999999999989</v>
      </c>
      <c r="D18" s="36">
        <f t="shared" si="2"/>
        <v>-1.5</v>
      </c>
    </row>
    <row r="19" spans="2:4" ht="15.75" customHeight="1" x14ac:dyDescent="0.3">
      <c r="B19" s="14">
        <f>B20-$C$5</f>
        <v>150</v>
      </c>
      <c r="C19" s="36">
        <f t="shared" si="1"/>
        <v>1.4999999999999998</v>
      </c>
      <c r="D19" s="36">
        <f t="shared" si="2"/>
        <v>-1.0000000000000002</v>
      </c>
    </row>
    <row r="20" spans="2:4" ht="15.75" customHeight="1" x14ac:dyDescent="0.3">
      <c r="B20" s="14">
        <f>B21-$C$5</f>
        <v>200</v>
      </c>
      <c r="C20" s="36">
        <f t="shared" si="1"/>
        <v>1.9999999999999998</v>
      </c>
      <c r="D20" s="36">
        <f t="shared" si="2"/>
        <v>-0.50000000000000022</v>
      </c>
    </row>
    <row r="21" spans="2:4" ht="15.75" customHeight="1" x14ac:dyDescent="0.3">
      <c r="B21" s="14">
        <f>$C$3</f>
        <v>250</v>
      </c>
      <c r="C21" s="36">
        <f t="shared" si="1"/>
        <v>2.5</v>
      </c>
      <c r="D21" s="36">
        <f t="shared" si="2"/>
        <v>0</v>
      </c>
    </row>
    <row r="22" spans="2:4" ht="15.75" customHeight="1" x14ac:dyDescent="0.3">
      <c r="B22" s="14">
        <f t="shared" ref="B22:B28" si="4">B21+$C$5</f>
        <v>300</v>
      </c>
      <c r="C22" s="36">
        <f t="shared" si="1"/>
        <v>2.9999999999999996</v>
      </c>
      <c r="D22" s="36">
        <f t="shared" si="2"/>
        <v>0.49999999999999956</v>
      </c>
    </row>
    <row r="23" spans="2:4" ht="15.75" customHeight="1" x14ac:dyDescent="0.3">
      <c r="B23" s="14">
        <f t="shared" si="4"/>
        <v>350</v>
      </c>
      <c r="C23" s="36">
        <f t="shared" si="1"/>
        <v>3.5</v>
      </c>
      <c r="D23" s="36">
        <f t="shared" si="2"/>
        <v>1</v>
      </c>
    </row>
    <row r="24" spans="2:4" ht="15.75" customHeight="1" x14ac:dyDescent="0.3">
      <c r="B24" s="14">
        <f t="shared" si="4"/>
        <v>400</v>
      </c>
      <c r="C24" s="36">
        <f t="shared" si="1"/>
        <v>3.9999999999999996</v>
      </c>
      <c r="D24" s="36">
        <f t="shared" si="2"/>
        <v>1.4999999999999996</v>
      </c>
    </row>
    <row r="25" spans="2:4" ht="15.75" customHeight="1" x14ac:dyDescent="0.3">
      <c r="B25" s="14">
        <f t="shared" si="4"/>
        <v>450</v>
      </c>
      <c r="C25" s="36">
        <f t="shared" si="1"/>
        <v>4.5</v>
      </c>
      <c r="D25" s="36">
        <f t="shared" si="2"/>
        <v>2</v>
      </c>
    </row>
    <row r="26" spans="2:4" ht="15.75" customHeight="1" x14ac:dyDescent="0.3">
      <c r="B26" s="14">
        <f t="shared" si="4"/>
        <v>500</v>
      </c>
      <c r="C26" s="36">
        <f t="shared" si="1"/>
        <v>5</v>
      </c>
      <c r="D26" s="36">
        <f t="shared" si="2"/>
        <v>2.5</v>
      </c>
    </row>
    <row r="27" spans="2:4" x14ac:dyDescent="0.3">
      <c r="B27" s="14">
        <f t="shared" si="4"/>
        <v>550</v>
      </c>
      <c r="C27" s="36">
        <f t="shared" si="1"/>
        <v>5.4999999999999991</v>
      </c>
      <c r="D27" s="36">
        <f t="shared" si="2"/>
        <v>2.9999999999999991</v>
      </c>
    </row>
    <row r="28" spans="2:4" x14ac:dyDescent="0.3">
      <c r="B28" s="14">
        <f t="shared" si="4"/>
        <v>600</v>
      </c>
      <c r="C28" s="36">
        <f t="shared" si="1"/>
        <v>5.9999999999999991</v>
      </c>
      <c r="D28" s="36">
        <f t="shared" si="2"/>
        <v>3.4999999999999991</v>
      </c>
    </row>
  </sheetData>
  <protectedRanges>
    <protectedRange sqref="C3:C5" name="Inputs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E3AB5-0A2F-4E6C-8ADB-82B536A759BF}">
  <dimension ref="B1:I27"/>
  <sheetViews>
    <sheetView tabSelected="1" workbookViewId="0">
      <selection activeCell="H18" sqref="H18"/>
    </sheetView>
  </sheetViews>
  <sheetFormatPr defaultColWidth="14.44140625" defaultRowHeight="14.4" x14ac:dyDescent="0.3"/>
  <cols>
    <col min="1" max="1" width="2" style="3" customWidth="1"/>
    <col min="2" max="2" width="21.6640625" style="3" customWidth="1"/>
    <col min="3" max="3" width="19.109375" style="3" customWidth="1"/>
    <col min="4" max="4" width="15.6640625" style="3" customWidth="1"/>
    <col min="5" max="5" width="24.5546875" style="3" customWidth="1"/>
    <col min="6" max="6" width="14.44140625" style="3"/>
    <col min="7" max="7" width="22.44140625" style="3" customWidth="1"/>
    <col min="8" max="8" width="28.88671875" style="3" customWidth="1"/>
    <col min="9" max="9" width="28.5546875" style="3" customWidth="1"/>
    <col min="10" max="16384" width="14.44140625" style="3"/>
  </cols>
  <sheetData>
    <row r="1" spans="2:9" x14ac:dyDescent="0.3">
      <c r="B1" s="2" t="s">
        <v>16</v>
      </c>
      <c r="C1" s="12"/>
      <c r="E1" s="2" t="s">
        <v>17</v>
      </c>
    </row>
    <row r="2" spans="2:9" x14ac:dyDescent="0.3">
      <c r="B2" s="15" t="s">
        <v>1</v>
      </c>
      <c r="C2" s="16"/>
      <c r="E2" s="15" t="s">
        <v>1</v>
      </c>
      <c r="F2" s="16"/>
      <c r="H2" s="1" t="s">
        <v>2</v>
      </c>
    </row>
    <row r="3" spans="2:9" x14ac:dyDescent="0.3">
      <c r="B3" s="17" t="s">
        <v>18</v>
      </c>
      <c r="C3" s="18" t="s">
        <v>19</v>
      </c>
      <c r="E3" s="17" t="s">
        <v>18</v>
      </c>
      <c r="F3" s="18" t="s">
        <v>20</v>
      </c>
      <c r="H3" s="6" t="s">
        <v>4</v>
      </c>
      <c r="I3" s="7" t="s">
        <v>5</v>
      </c>
    </row>
    <row r="4" spans="2:9" x14ac:dyDescent="0.3">
      <c r="B4" s="17" t="s">
        <v>6</v>
      </c>
      <c r="C4" s="8">
        <v>100000</v>
      </c>
      <c r="E4" s="17" t="s">
        <v>6</v>
      </c>
      <c r="F4" s="8">
        <v>100000</v>
      </c>
      <c r="H4" s="6" t="s">
        <v>7</v>
      </c>
      <c r="I4" s="4" t="s">
        <v>8</v>
      </c>
    </row>
    <row r="5" spans="2:9" x14ac:dyDescent="0.3">
      <c r="B5" s="19" t="s">
        <v>21</v>
      </c>
      <c r="C5" s="20">
        <f>IF(C3="Long",C4,-1*C4)</f>
        <v>-100000</v>
      </c>
      <c r="E5" s="19" t="s">
        <v>21</v>
      </c>
      <c r="F5" s="20">
        <f>IF(F3="Long",F4,-1*F4)</f>
        <v>100000</v>
      </c>
      <c r="H5" s="6" t="s">
        <v>10</v>
      </c>
      <c r="I5" s="9" t="s">
        <v>11</v>
      </c>
    </row>
    <row r="6" spans="2:9" x14ac:dyDescent="0.3">
      <c r="B6" s="17" t="s">
        <v>22</v>
      </c>
      <c r="C6" s="21">
        <v>5</v>
      </c>
      <c r="E6" s="17" t="s">
        <v>22</v>
      </c>
      <c r="F6" s="21">
        <v>10</v>
      </c>
    </row>
    <row r="7" spans="2:9" x14ac:dyDescent="0.3">
      <c r="B7" s="19" t="s">
        <v>23</v>
      </c>
      <c r="C7" s="22">
        <f>1/C6</f>
        <v>0.2</v>
      </c>
      <c r="E7" s="19" t="s">
        <v>23</v>
      </c>
      <c r="F7" s="22">
        <f>1/F6</f>
        <v>0.1</v>
      </c>
    </row>
    <row r="8" spans="2:9" x14ac:dyDescent="0.3">
      <c r="B8" s="17" t="s">
        <v>24</v>
      </c>
      <c r="C8" s="23">
        <v>1</v>
      </c>
      <c r="E8" s="17" t="s">
        <v>24</v>
      </c>
      <c r="F8" s="23">
        <v>5</v>
      </c>
    </row>
    <row r="9" spans="2:9" x14ac:dyDescent="0.3">
      <c r="B9" s="17" t="s">
        <v>25</v>
      </c>
      <c r="C9" s="5">
        <v>600</v>
      </c>
      <c r="E9" s="17" t="s">
        <v>26</v>
      </c>
      <c r="F9" s="5">
        <v>600</v>
      </c>
    </row>
    <row r="10" spans="2:9" ht="18" customHeight="1" x14ac:dyDescent="0.3">
      <c r="B10" s="17" t="s">
        <v>13</v>
      </c>
      <c r="C10" s="24">
        <v>9.9999999999999995E-7</v>
      </c>
      <c r="E10" s="17" t="s">
        <v>13</v>
      </c>
      <c r="F10" s="24">
        <v>9.9999999999999995E-7</v>
      </c>
    </row>
    <row r="11" spans="2:9" x14ac:dyDescent="0.3">
      <c r="B11" s="25"/>
      <c r="C11" s="26"/>
      <c r="E11" s="25"/>
      <c r="F11" s="26"/>
    </row>
    <row r="12" spans="2:9" x14ac:dyDescent="0.3">
      <c r="B12" s="27" t="s">
        <v>27</v>
      </c>
      <c r="C12" s="26"/>
      <c r="E12" s="27" t="s">
        <v>27</v>
      </c>
      <c r="F12" s="26"/>
    </row>
    <row r="13" spans="2:9" x14ac:dyDescent="0.3">
      <c r="B13" s="17" t="s">
        <v>26</v>
      </c>
      <c r="C13" s="28">
        <f>C8/(C5*C10)+C9</f>
        <v>590</v>
      </c>
      <c r="E13" s="17" t="s">
        <v>25</v>
      </c>
      <c r="F13" s="28">
        <f>-(F8/(F5*F10)-F9)</f>
        <v>550</v>
      </c>
    </row>
    <row r="14" spans="2:9" x14ac:dyDescent="0.3">
      <c r="B14" s="25"/>
      <c r="C14" s="26"/>
      <c r="E14" s="25"/>
      <c r="F14" s="26"/>
    </row>
    <row r="15" spans="2:9" x14ac:dyDescent="0.3">
      <c r="B15" s="27" t="s">
        <v>28</v>
      </c>
      <c r="C15" s="26"/>
      <c r="E15" s="27" t="s">
        <v>28</v>
      </c>
      <c r="F15" s="26"/>
    </row>
    <row r="16" spans="2:9" x14ac:dyDescent="0.3">
      <c r="B16" s="17" t="s">
        <v>29</v>
      </c>
      <c r="C16" s="29">
        <f>C13-C9</f>
        <v>-10</v>
      </c>
      <c r="E16" s="17" t="s">
        <v>29</v>
      </c>
      <c r="F16" s="29">
        <f>F9-F13</f>
        <v>50</v>
      </c>
    </row>
    <row r="17" spans="2:6" x14ac:dyDescent="0.3">
      <c r="B17" s="17" t="s">
        <v>30</v>
      </c>
      <c r="C17" s="30">
        <f>C16/C9</f>
        <v>-1.6666666666666666E-2</v>
      </c>
      <c r="E17" s="17" t="s">
        <v>30</v>
      </c>
      <c r="F17" s="30">
        <f>F16/F13</f>
        <v>9.0909090909090912E-2</v>
      </c>
    </row>
    <row r="18" spans="2:6" x14ac:dyDescent="0.3">
      <c r="B18" s="17" t="s">
        <v>31</v>
      </c>
      <c r="C18" s="30">
        <f>C8/C22</f>
        <v>8.3333333333333329E-2</v>
      </c>
      <c r="E18" s="17" t="s">
        <v>31</v>
      </c>
      <c r="F18" s="30">
        <f>F8/F22</f>
        <v>0.90909090909090906</v>
      </c>
    </row>
    <row r="19" spans="2:6" x14ac:dyDescent="0.3">
      <c r="B19" s="25"/>
      <c r="C19" s="26"/>
      <c r="E19" s="25"/>
      <c r="F19" s="26"/>
    </row>
    <row r="20" spans="2:6" x14ac:dyDescent="0.3">
      <c r="B20" s="27" t="s">
        <v>32</v>
      </c>
      <c r="C20" s="26"/>
      <c r="E20" s="27" t="s">
        <v>32</v>
      </c>
      <c r="F20" s="26"/>
    </row>
    <row r="21" spans="2:6" x14ac:dyDescent="0.3">
      <c r="B21" s="17" t="s">
        <v>33</v>
      </c>
      <c r="C21" s="31">
        <f>C5*C10*C9</f>
        <v>-59.999999999999993</v>
      </c>
      <c r="E21" s="17" t="s">
        <v>33</v>
      </c>
      <c r="F21" s="31">
        <f>F13*F10*F5</f>
        <v>54.999999999999993</v>
      </c>
    </row>
    <row r="22" spans="2:6" x14ac:dyDescent="0.3">
      <c r="B22" s="17" t="s">
        <v>34</v>
      </c>
      <c r="C22" s="32">
        <f>ABS(C21*C7)</f>
        <v>12</v>
      </c>
      <c r="E22" s="17" t="s">
        <v>34</v>
      </c>
      <c r="F22" s="32">
        <f>ABS(F21*F7)</f>
        <v>5.5</v>
      </c>
    </row>
    <row r="23" spans="2:6" x14ac:dyDescent="0.3">
      <c r="B23" s="17" t="s">
        <v>35</v>
      </c>
      <c r="C23" s="33">
        <f>C10*C5*C13</f>
        <v>-58.999999999999993</v>
      </c>
      <c r="E23" s="17" t="s">
        <v>35</v>
      </c>
      <c r="F23" s="33">
        <f>F10*F5*F9</f>
        <v>59.999999999999993</v>
      </c>
    </row>
    <row r="24" spans="2:6" x14ac:dyDescent="0.3">
      <c r="B24" s="25"/>
      <c r="C24" s="26"/>
      <c r="E24" s="25"/>
      <c r="F24" s="26"/>
    </row>
    <row r="25" spans="2:6" x14ac:dyDescent="0.3">
      <c r="B25" s="17" t="s">
        <v>36</v>
      </c>
      <c r="C25" s="5">
        <v>10000</v>
      </c>
      <c r="E25" s="17" t="s">
        <v>36</v>
      </c>
      <c r="F25" s="5">
        <v>10000</v>
      </c>
    </row>
    <row r="26" spans="2:6" x14ac:dyDescent="0.3">
      <c r="B26" s="17" t="s">
        <v>37</v>
      </c>
      <c r="C26" s="5">
        <v>11000</v>
      </c>
      <c r="E26" s="17" t="s">
        <v>37</v>
      </c>
      <c r="F26" s="5">
        <v>11000</v>
      </c>
    </row>
    <row r="27" spans="2:6" x14ac:dyDescent="0.3">
      <c r="B27" s="34" t="s">
        <v>38</v>
      </c>
      <c r="C27" s="35">
        <f>(C26-C25)*C8</f>
        <v>1000</v>
      </c>
      <c r="E27" s="34" t="s">
        <v>38</v>
      </c>
      <c r="F27" s="35">
        <f>(F26-F25)*F8</f>
        <v>5000</v>
      </c>
    </row>
  </sheetData>
  <protectedRanges>
    <protectedRange sqref="C3:C4 C6 C8:C9 C25:C26" name="Inputs"/>
    <protectedRange sqref="F3:F4 F6 F8:F9 F25:F26" name="Inputs 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PnL</vt:lpstr>
      <vt:lpstr>Entry and Exit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Tomer Tzadok</dc:creator>
  <cp:lastModifiedBy>Tomer Tzadok</cp:lastModifiedBy>
  <dcterms:created xsi:type="dcterms:W3CDTF">2018-08-10T16:37:31Z</dcterms:created>
  <dcterms:modified xsi:type="dcterms:W3CDTF">2018-08-10T21:27:17Z</dcterms:modified>
</cp:coreProperties>
</file>